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mJones\Desktop\"/>
    </mc:Choice>
  </mc:AlternateContent>
  <xr:revisionPtr revIDLastSave="0" documentId="8_{09F0C982-110B-488A-BA3C-31F42B6B38C5}" xr6:coauthVersionLast="47" xr6:coauthVersionMax="47" xr10:uidLastSave="{00000000-0000-0000-0000-000000000000}"/>
  <bookViews>
    <workbookView xWindow="-120" yWindow="-120" windowWidth="30960" windowHeight="15720" xr2:uid="{78F13A2D-8FEF-4CA5-85C0-67A28F6803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D8" i="1"/>
  <c r="D13" i="1" s="1"/>
  <c r="C8" i="1"/>
  <c r="C13" i="1" s="1"/>
  <c r="B8" i="1"/>
  <c r="B13" i="1" s="1"/>
  <c r="H5" i="1"/>
  <c r="H8" i="1" s="1"/>
  <c r="H13" i="1" s="1"/>
  <c r="G5" i="1"/>
  <c r="G8" i="1" s="1"/>
  <c r="G13" i="1" s="1"/>
  <c r="F5" i="1"/>
  <c r="F8" i="1" s="1"/>
  <c r="F13" i="1" s="1"/>
  <c r="E5" i="1"/>
  <c r="E8" i="1" s="1"/>
  <c r="D2" i="1"/>
  <c r="E2" i="1" s="1"/>
  <c r="F2" i="1" s="1"/>
  <c r="G2" i="1" s="1"/>
  <c r="H2" i="1" s="1"/>
  <c r="C2" i="1"/>
  <c r="B10" i="1" l="1"/>
  <c r="D20" i="1" s="1"/>
  <c r="E13" i="1"/>
  <c r="B15" i="1" s="1"/>
</calcChain>
</file>

<file path=xl/sharedStrings.xml><?xml version="1.0" encoding="utf-8"?>
<sst xmlns="http://schemas.openxmlformats.org/spreadsheetml/2006/main" count="17" uniqueCount="11">
  <si>
    <t>Principal owed</t>
  </si>
  <si>
    <t>Principal payments</t>
  </si>
  <si>
    <t>Interest payments</t>
  </si>
  <si>
    <t>Consent fee</t>
  </si>
  <si>
    <t>PDI</t>
  </si>
  <si>
    <t>Cash flow</t>
  </si>
  <si>
    <t>Discount rate</t>
  </si>
  <si>
    <t>NPV</t>
  </si>
  <si>
    <t xml:space="preserve">Downside adjustment </t>
  </si>
  <si>
    <t xml:space="preserve">VRI </t>
  </si>
  <si>
    <t>January 2026 deal 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</si>
</sst>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/>
    <xf numFmtId="16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A298A-E42A-4371-A896-9343C8349A31}">
  <dimension ref="A1:P20"/>
  <sheetViews>
    <sheetView tabSelected="1" workbookViewId="0">
      <selection activeCell="K9" sqref="K9"/>
    </sheetView>
  </sheetViews>
  <sheetFormatPr defaultRowHeight="15" x14ac:dyDescent="0.25"/>
  <sheetData>
    <row r="1" spans="1:12" x14ac:dyDescent="0.25">
      <c r="A1" s="1" t="s">
        <v>10</v>
      </c>
      <c r="B1" s="2"/>
    </row>
    <row r="2" spans="1:12" x14ac:dyDescent="0.25">
      <c r="A2" s="1"/>
      <c r="B2">
        <v>2023</v>
      </c>
      <c r="C2">
        <f>B2+1</f>
        <v>2024</v>
      </c>
      <c r="D2">
        <f t="shared" ref="D2:H2" si="0">C2+1</f>
        <v>2025</v>
      </c>
      <c r="E2">
        <f t="shared" si="0"/>
        <v>2026</v>
      </c>
      <c r="F2">
        <f t="shared" si="0"/>
        <v>2027</v>
      </c>
      <c r="G2">
        <f t="shared" si="0"/>
        <v>2028</v>
      </c>
      <c r="H2">
        <f t="shared" si="0"/>
        <v>2029</v>
      </c>
    </row>
    <row r="3" spans="1:12" x14ac:dyDescent="0.25">
      <c r="A3" s="3" t="s">
        <v>0</v>
      </c>
      <c r="B3" s="2">
        <v>850</v>
      </c>
      <c r="C3" s="2">
        <v>850</v>
      </c>
      <c r="D3" s="2">
        <v>850</v>
      </c>
      <c r="E3" s="2">
        <v>850</v>
      </c>
      <c r="F3" s="2">
        <v>500</v>
      </c>
      <c r="G3" s="2">
        <v>500</v>
      </c>
      <c r="H3" s="2">
        <v>150</v>
      </c>
      <c r="I3" s="2"/>
      <c r="J3" s="2"/>
      <c r="K3" s="2"/>
      <c r="L3" s="2"/>
    </row>
    <row r="4" spans="1:12" x14ac:dyDescent="0.25">
      <c r="A4" s="3" t="s">
        <v>1</v>
      </c>
      <c r="B4" s="2"/>
      <c r="E4">
        <v>350</v>
      </c>
      <c r="G4">
        <v>350</v>
      </c>
      <c r="H4">
        <v>150</v>
      </c>
    </row>
    <row r="5" spans="1:12" x14ac:dyDescent="0.25">
      <c r="A5" s="3" t="s">
        <v>2</v>
      </c>
      <c r="B5" s="2">
        <v>33.125</v>
      </c>
      <c r="E5">
        <f>(E3*0.06125)+((E3*0.06125)*(35/365))</f>
        <v>57.054794520547944</v>
      </c>
      <c r="F5">
        <f t="shared" ref="F5:H5" si="1">F3*0.06125</f>
        <v>30.625</v>
      </c>
      <c r="G5">
        <f t="shared" si="1"/>
        <v>30.625</v>
      </c>
      <c r="H5">
        <f t="shared" si="1"/>
        <v>9.1875</v>
      </c>
    </row>
    <row r="6" spans="1:12" x14ac:dyDescent="0.25">
      <c r="A6" s="3" t="s">
        <v>3</v>
      </c>
      <c r="B6" s="2"/>
      <c r="E6">
        <v>5</v>
      </c>
    </row>
    <row r="7" spans="1:12" x14ac:dyDescent="0.25">
      <c r="A7" s="3" t="s">
        <v>4</v>
      </c>
      <c r="B7" s="2"/>
      <c r="E7">
        <v>99.375</v>
      </c>
    </row>
    <row r="8" spans="1:12" x14ac:dyDescent="0.25">
      <c r="A8" s="3" t="s">
        <v>5</v>
      </c>
      <c r="B8" s="2">
        <f>B5+B6+B7+B4</f>
        <v>33.125</v>
      </c>
      <c r="C8" s="2">
        <f t="shared" ref="C8:H8" si="2">C5+C6+C7+C4</f>
        <v>0</v>
      </c>
      <c r="D8" s="2">
        <f t="shared" si="2"/>
        <v>0</v>
      </c>
      <c r="E8" s="2">
        <f t="shared" si="2"/>
        <v>511.42979452054794</v>
      </c>
      <c r="F8" s="2">
        <f t="shared" si="2"/>
        <v>30.625</v>
      </c>
      <c r="G8" s="2">
        <f t="shared" si="2"/>
        <v>380.625</v>
      </c>
      <c r="H8" s="2">
        <f t="shared" si="2"/>
        <v>159.1875</v>
      </c>
    </row>
    <row r="9" spans="1:12" x14ac:dyDescent="0.25">
      <c r="A9" s="3" t="s">
        <v>6</v>
      </c>
      <c r="B9">
        <v>0.05</v>
      </c>
    </row>
    <row r="10" spans="1:12" x14ac:dyDescent="0.25">
      <c r="A10" s="3" t="s">
        <v>7</v>
      </c>
      <c r="B10" s="2">
        <f>NPV(B9,D8:K8)</f>
        <v>928.20562733926442</v>
      </c>
    </row>
    <row r="11" spans="1:12" x14ac:dyDescent="0.25">
      <c r="A11" s="3"/>
      <c r="B11" s="2"/>
    </row>
    <row r="12" spans="1:12" x14ac:dyDescent="0.25">
      <c r="A12" s="1" t="s">
        <v>8</v>
      </c>
      <c r="B12" s="2"/>
    </row>
    <row r="13" spans="1:12" x14ac:dyDescent="0.25">
      <c r="A13" s="3" t="s">
        <v>5</v>
      </c>
      <c r="B13" s="2">
        <f>B8</f>
        <v>33.125</v>
      </c>
      <c r="C13">
        <f>C8</f>
        <v>0</v>
      </c>
      <c r="D13">
        <f t="shared" ref="D13:G13" si="3">D8</f>
        <v>0</v>
      </c>
      <c r="E13">
        <f t="shared" si="3"/>
        <v>511.42979452054794</v>
      </c>
      <c r="F13">
        <f t="shared" si="3"/>
        <v>30.625</v>
      </c>
      <c r="G13">
        <f t="shared" si="3"/>
        <v>380.625</v>
      </c>
      <c r="H13">
        <f>H8-100</f>
        <v>59.1875</v>
      </c>
    </row>
    <row r="14" spans="1:12" x14ac:dyDescent="0.25">
      <c r="A14" s="3" t="s">
        <v>6</v>
      </c>
      <c r="B14">
        <v>0.05</v>
      </c>
    </row>
    <row r="15" spans="1:12" x14ac:dyDescent="0.25">
      <c r="A15" s="3" t="s">
        <v>7</v>
      </c>
      <c r="B15" s="2">
        <f>NPV(B14,D13:K13)</f>
        <v>849.85301069241848</v>
      </c>
    </row>
    <row r="16" spans="1:12" x14ac:dyDescent="0.25">
      <c r="A16" s="3"/>
      <c r="B16" s="2"/>
    </row>
    <row r="17" spans="1:16" x14ac:dyDescent="0.25">
      <c r="A17" s="1" t="s">
        <v>9</v>
      </c>
      <c r="B17">
        <v>2023</v>
      </c>
      <c r="C17">
        <f t="shared" ref="C17:P17" si="4">B17+1</f>
        <v>2024</v>
      </c>
      <c r="D17">
        <f t="shared" si="4"/>
        <v>2025</v>
      </c>
      <c r="E17">
        <f t="shared" si="4"/>
        <v>2026</v>
      </c>
      <c r="F17">
        <f t="shared" si="4"/>
        <v>2027</v>
      </c>
      <c r="G17">
        <f t="shared" si="4"/>
        <v>2028</v>
      </c>
      <c r="H17">
        <f t="shared" si="4"/>
        <v>2029</v>
      </c>
      <c r="I17">
        <f t="shared" si="4"/>
        <v>2030</v>
      </c>
      <c r="J17">
        <f t="shared" si="4"/>
        <v>2031</v>
      </c>
      <c r="K17">
        <f t="shared" si="4"/>
        <v>2032</v>
      </c>
      <c r="L17">
        <f t="shared" si="4"/>
        <v>2033</v>
      </c>
      <c r="M17">
        <f t="shared" si="4"/>
        <v>2034</v>
      </c>
      <c r="N17">
        <f t="shared" si="4"/>
        <v>2035</v>
      </c>
      <c r="O17">
        <f t="shared" si="4"/>
        <v>2036</v>
      </c>
      <c r="P17">
        <f t="shared" si="4"/>
        <v>2037</v>
      </c>
    </row>
    <row r="18" spans="1:16" x14ac:dyDescent="0.25">
      <c r="A18" s="3" t="s">
        <v>5</v>
      </c>
      <c r="B18">
        <v>0</v>
      </c>
      <c r="C18">
        <v>0</v>
      </c>
      <c r="D18">
        <v>0</v>
      </c>
      <c r="E18">
        <v>0</v>
      </c>
      <c r="F18">
        <v>0</v>
      </c>
      <c r="G18">
        <v>35</v>
      </c>
      <c r="H18">
        <v>35</v>
      </c>
      <c r="I18">
        <v>35</v>
      </c>
      <c r="J18">
        <v>35</v>
      </c>
      <c r="K18">
        <v>35</v>
      </c>
      <c r="L18">
        <v>35</v>
      </c>
      <c r="M18">
        <v>35</v>
      </c>
      <c r="N18">
        <v>35</v>
      </c>
      <c r="O18">
        <v>35</v>
      </c>
      <c r="P18">
        <v>35</v>
      </c>
    </row>
    <row r="19" spans="1:16" x14ac:dyDescent="0.25">
      <c r="A19" s="3" t="s">
        <v>6</v>
      </c>
      <c r="B19">
        <v>0.05</v>
      </c>
    </row>
    <row r="20" spans="1:16" x14ac:dyDescent="0.25">
      <c r="A20" s="3" t="s">
        <v>7</v>
      </c>
      <c r="B20" s="2">
        <f>NPV(B19,D18:K18)</f>
        <v>130.89876555195218</v>
      </c>
      <c r="D20" s="2">
        <f>B10+B20</f>
        <v>1059.1043928912165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Jones</dc:creator>
  <cp:lastModifiedBy>Tim Jones</cp:lastModifiedBy>
  <dcterms:created xsi:type="dcterms:W3CDTF">2026-01-06T11:23:21Z</dcterms:created>
  <dcterms:modified xsi:type="dcterms:W3CDTF">2026-01-06T11:24:00Z</dcterms:modified>
</cp:coreProperties>
</file>